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LPTB00291IPC013 Betco WM20 v2 1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"/>
</calcChain>
</file>

<file path=xl/sharedStrings.xml><?xml version="1.0" encoding="utf-8"?>
<sst xmlns="http://schemas.openxmlformats.org/spreadsheetml/2006/main" count="213" uniqueCount="122">
  <si>
    <t>FU1</t>
  </si>
  <si>
    <t>MEVR01136</t>
  </si>
  <si>
    <t>FUSE</t>
  </si>
  <si>
    <t>30A</t>
  </si>
  <si>
    <t>FU2</t>
  </si>
  <si>
    <t>MEVR01380</t>
  </si>
  <si>
    <t>A LAMA</t>
  </si>
  <si>
    <t>FU6</t>
  </si>
  <si>
    <t>FU7</t>
  </si>
  <si>
    <t>MEVR42990</t>
  </si>
  <si>
    <t>60A NST.</t>
  </si>
  <si>
    <t>H</t>
  </si>
  <si>
    <t>MESB00022</t>
  </si>
  <si>
    <t>HOUR-COUNTER    24V</t>
  </si>
  <si>
    <t>HL</t>
  </si>
  <si>
    <t>MECE30652</t>
  </si>
  <si>
    <t>PCB</t>
  </si>
  <si>
    <t>LAV.FL.</t>
  </si>
  <si>
    <t>KM1</t>
  </si>
  <si>
    <t>METT30650</t>
  </si>
  <si>
    <t>CONTACTOR</t>
  </si>
  <si>
    <t>24 V</t>
  </si>
  <si>
    <t>KM2</t>
  </si>
  <si>
    <t>MERL45196</t>
  </si>
  <si>
    <t>SWITCH RELAY    F7 IN/O 12V 70A</t>
  </si>
  <si>
    <t>M1</t>
  </si>
  <si>
    <t>MOCC36311</t>
  </si>
  <si>
    <t>TRACTION MOTOR DW225 600 W 24V</t>
  </si>
  <si>
    <t>M2</t>
  </si>
  <si>
    <t>MOCC00253</t>
  </si>
  <si>
    <t>MOTOR</t>
  </si>
  <si>
    <t>ASPIR.BIST.24V</t>
  </si>
  <si>
    <t>R1</t>
  </si>
  <si>
    <t>MECE00341</t>
  </si>
  <si>
    <t>RESISTANCE</t>
  </si>
  <si>
    <t>68R</t>
  </si>
  <si>
    <t>S1</t>
  </si>
  <si>
    <t>MEC 00310</t>
  </si>
  <si>
    <t>MICROSWITCH</t>
  </si>
  <si>
    <t>SBF</t>
  </si>
  <si>
    <t>MECI38446</t>
  </si>
  <si>
    <t>BUTTON</t>
  </si>
  <si>
    <t>D.22 NC</t>
  </si>
  <si>
    <t>SH1</t>
  </si>
  <si>
    <t>MECI30651</t>
  </si>
  <si>
    <t>SWITCH</t>
  </si>
  <si>
    <t>GIALLO 36V</t>
  </si>
  <si>
    <t>SH2</t>
  </si>
  <si>
    <t>VD1</t>
  </si>
  <si>
    <t>MEC 00294</t>
  </si>
  <si>
    <t>DIODE</t>
  </si>
  <si>
    <t>1N4007</t>
  </si>
  <si>
    <t>VD2</t>
  </si>
  <si>
    <t>XC1</t>
  </si>
  <si>
    <t>MEVR01116</t>
  </si>
  <si>
    <t>SUPPORT            FUSIBILE 120 A</t>
  </si>
  <si>
    <t>XC2</t>
  </si>
  <si>
    <t>MEVR01227</t>
  </si>
  <si>
    <t>CLAMP</t>
  </si>
  <si>
    <t>FORBOX E27</t>
  </si>
  <si>
    <t>XP1</t>
  </si>
  <si>
    <t>MEVR01294</t>
  </si>
  <si>
    <t>CONNECTOR         STAGNO CPL 2M</t>
  </si>
  <si>
    <t>XP2</t>
  </si>
  <si>
    <t>MEVR01283</t>
  </si>
  <si>
    <t>XP3</t>
  </si>
  <si>
    <t>MEVR01079</t>
  </si>
  <si>
    <t>CONNECTOR         CARICABATT.ROSSO</t>
  </si>
  <si>
    <t>XP4</t>
  </si>
  <si>
    <t>XP5</t>
  </si>
  <si>
    <t>MEVR01291</t>
  </si>
  <si>
    <t>CONNECTOR         STAGNO CPL 6M</t>
  </si>
  <si>
    <t>XS1</t>
  </si>
  <si>
    <t>MEVR01296</t>
  </si>
  <si>
    <t>CONNECTOR         STAGNO CPL 2F 28A</t>
  </si>
  <si>
    <t>XS2</t>
  </si>
  <si>
    <t>MEVR01284</t>
  </si>
  <si>
    <t>CONNECTOR         STAGNO CPL 2F</t>
  </si>
  <si>
    <t>XS4</t>
  </si>
  <si>
    <t>YV</t>
  </si>
  <si>
    <t>MEEV00016</t>
  </si>
  <si>
    <t>SOLENOID VALVE 24V 14W DC 7250 169</t>
  </si>
  <si>
    <t xml:space="preserve"> </t>
  </si>
  <si>
    <t>E89342</t>
  </si>
  <si>
    <t>Fuse 30 Amp</t>
  </si>
  <si>
    <t>E86647</t>
  </si>
  <si>
    <t>Fuse  40A</t>
  </si>
  <si>
    <t>E87883</t>
  </si>
  <si>
    <t>E86496</t>
  </si>
  <si>
    <t>Circuit Board</t>
  </si>
  <si>
    <t>E86420</t>
  </si>
  <si>
    <t>Relay</t>
  </si>
  <si>
    <t>E89471</t>
  </si>
  <si>
    <t>Vac Motor Relay</t>
  </si>
  <si>
    <t>E86608</t>
  </si>
  <si>
    <t>Brush Motor</t>
  </si>
  <si>
    <t>E89124</t>
  </si>
  <si>
    <t>E89223</t>
  </si>
  <si>
    <t>Resistor</t>
  </si>
  <si>
    <t xml:space="preserve">MICROSWITCH </t>
  </si>
  <si>
    <t>E86988</t>
  </si>
  <si>
    <t>E86423</t>
  </si>
  <si>
    <t>Bipolar Switch</t>
  </si>
  <si>
    <t>DIODE 1N4007</t>
  </si>
  <si>
    <t>CLAMP FORBOX E27</t>
  </si>
  <si>
    <t>E89281</t>
  </si>
  <si>
    <t>Female connector kit</t>
  </si>
  <si>
    <t>E86307</t>
  </si>
  <si>
    <t>Connector</t>
  </si>
  <si>
    <t>E89282</t>
  </si>
  <si>
    <t>Male connector kit</t>
  </si>
  <si>
    <t>E86308</t>
  </si>
  <si>
    <t>ITEM</t>
  </si>
  <si>
    <t>SKU</t>
  </si>
  <si>
    <t>DESCRIPTION</t>
  </si>
  <si>
    <t>QTY</t>
  </si>
  <si>
    <t xml:space="preserve">CONNECTOR        </t>
  </si>
  <si>
    <t>2 stage vac motor</t>
  </si>
  <si>
    <t>Main Switch</t>
  </si>
  <si>
    <t>SUPPORT</t>
  </si>
  <si>
    <t>60 AMP Fuse</t>
  </si>
  <si>
    <t>ELECTRICAL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</si>
</sst>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3" fillId="0" borderId="0" xfId="0" applyNumberFormat="1" applyFo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11</xdr:col>
      <xdr:colOff>0</xdr:colOff>
      <xdr:row>42</xdr:row>
      <xdr:rowOff>47626</xdr:rowOff>
    </xdr:to>
    <xdr:pic>
      <xdr:nvPicPr>
        <xdr:cNvPr id="4" name="Picture 3" descr="WS20 Wire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5743575" cy="640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</sheetNames>
    <sheetDataSet>
      <sheetData sheetId="0">
        <row r="2">
          <cell r="G2" t="str">
            <v>E01197300</v>
          </cell>
        </row>
        <row r="17536">
          <cell r="J17536" t="str">
            <v xml:space="preserve">E8952500                     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2"/>
  <sheetViews>
    <sheetView workbookViewId="0">
      <selection sqref="A1:J30"/>
    </sheetView>
  </sheetViews>
  <sheetFormatPr defaultRowHeight="12.75"/>
  <cols>
    <col min="2" max="2" width="4.42578125" customWidth="1"/>
    <col min="3" max="3" width="9.5703125" customWidth="1"/>
    <col min="4" max="4" width="12.42578125" customWidth="1"/>
    <col min="5" max="5" width="1.5703125" customWidth="1"/>
    <col min="6" max="6" width="10.7109375" customWidth="1"/>
    <col min="7" max="7" width="8.140625" customWidth="1"/>
    <col min="8" max="8" width="13" customWidth="1"/>
    <col min="9" max="9" width="32.7109375" customWidth="1"/>
    <col min="10" max="10" width="8.140625" customWidth="1"/>
  </cols>
  <sheetData>
    <row r="1" spans="2:10">
      <c r="H1" s="1"/>
    </row>
    <row r="2" spans="2:10">
      <c r="C2" s="1"/>
      <c r="D2" s="1"/>
      <c r="E2" s="1"/>
      <c r="G2" s="1"/>
      <c r="H2" s="1"/>
      <c r="I2" s="1"/>
      <c r="J2" s="1"/>
    </row>
    <row r="3" spans="2:10">
      <c r="B3" s="2" t="s">
        <v>0</v>
      </c>
      <c r="C3" s="2" t="s">
        <v>1</v>
      </c>
      <c r="D3" s="2" t="s">
        <v>2</v>
      </c>
      <c r="E3" s="2" t="s">
        <v>82</v>
      </c>
      <c r="F3" s="2" t="s">
        <v>3</v>
      </c>
      <c r="G3" s="3">
        <v>100</v>
      </c>
      <c r="H3" s="4" t="str">
        <f>IF(ISNA(VLOOKUP(C3,'[1]Parts List Query'!$G$2:'[1]Parts List Query'!$J$17536,4,FALSE))=TRUE,(C3),(LEFT(VLOOKUP(C3,[1]!Table_Query_from_BetcoViews[[AlternateID]:[MainSKU]],4,FALSE),6)))</f>
        <v>E89342</v>
      </c>
      <c r="I3" s="4" t="str">
        <f>IFERROR(VLOOKUP(TRIM(C3),[1]!Table_Query_from_BetcoViews[[AlternateID]:[ItemDescr2]],5,FALSE),(CONCATENATE(D3,E3,F3)))</f>
        <v>Fuse 30 Amp</v>
      </c>
      <c r="J3" s="2">
        <f>G3*0.01</f>
        <v>1</v>
      </c>
    </row>
    <row r="4" spans="2:10">
      <c r="B4" s="2" t="s">
        <v>4</v>
      </c>
      <c r="C4" s="2" t="s">
        <v>5</v>
      </c>
      <c r="D4" s="2" t="s">
        <v>2</v>
      </c>
      <c r="E4" s="2" t="s">
        <v>82</v>
      </c>
      <c r="F4" s="2" t="s">
        <v>6</v>
      </c>
      <c r="G4" s="3">
        <v>100</v>
      </c>
      <c r="H4" s="4" t="str">
        <f>IF(ISNA(VLOOKUP(C4,'[1]Parts List Query'!$G$2:'[1]Parts List Query'!$J$17536,4,FALSE))=TRUE,(C4),(LEFT(VLOOKUP(C4,[1]!Table_Query_from_BetcoViews[[AlternateID]:[MainSKU]],4,FALSE),6)))</f>
        <v>E86647</v>
      </c>
      <c r="I4" s="4" t="str">
        <f>IFERROR(VLOOKUP(TRIM(C4),[1]!Table_Query_from_BetcoViews[[AlternateID]:[ItemDescr2]],5,FALSE),(CONCATENATE(D4,E4,F4)))</f>
        <v>Fuse  40A</v>
      </c>
      <c r="J4" s="2">
        <f t="shared" ref="J4:J30" si="0">G4*0.01</f>
        <v>1</v>
      </c>
    </row>
    <row r="5" spans="2:10">
      <c r="B5" s="2" t="s">
        <v>7</v>
      </c>
      <c r="C5" s="2" t="s">
        <v>1</v>
      </c>
      <c r="D5" s="2" t="s">
        <v>2</v>
      </c>
      <c r="E5" s="2" t="s">
        <v>82</v>
      </c>
      <c r="F5" s="2" t="s">
        <v>3</v>
      </c>
      <c r="G5" s="3">
        <v>100</v>
      </c>
      <c r="H5" s="4" t="str">
        <f>IF(ISNA(VLOOKUP(C5,'[1]Parts List Query'!$G$2:'[1]Parts List Query'!$J$17536,4,FALSE))=TRUE,(C5),(LEFT(VLOOKUP(C5,[1]!Table_Query_from_BetcoViews[[AlternateID]:[MainSKU]],4,FALSE),6)))</f>
        <v>E89342</v>
      </c>
      <c r="I5" s="4" t="str">
        <f>IFERROR(VLOOKUP(TRIM(C5),[1]!Table_Query_from_BetcoViews[[AlternateID]:[ItemDescr2]],5,FALSE),(CONCATENATE(D5,E5,F5)))</f>
        <v>Fuse 30 Amp</v>
      </c>
      <c r="J5" s="2">
        <f t="shared" si="0"/>
        <v>1</v>
      </c>
    </row>
    <row r="6" spans="2:10">
      <c r="B6" s="2" t="s">
        <v>8</v>
      </c>
      <c r="C6" s="2" t="s">
        <v>9</v>
      </c>
      <c r="D6" s="2" t="s">
        <v>2</v>
      </c>
      <c r="E6" s="2" t="s">
        <v>82</v>
      </c>
      <c r="F6" s="2" t="s">
        <v>10</v>
      </c>
      <c r="G6" s="3">
        <v>100</v>
      </c>
      <c r="H6" s="4" t="str">
        <f>IF(ISNA(VLOOKUP(C6,'[1]Parts List Query'!$G$2:'[1]Parts List Query'!$J$17536,4,FALSE))=TRUE,(C6),(LEFT(VLOOKUP(C6,[1]!Table_Query_from_BetcoViews[[AlternateID]:[MainSKU]],4,FALSE),6)))</f>
        <v>E87883</v>
      </c>
      <c r="I6" s="4" t="str">
        <f>IFERROR(VLOOKUP(TRIM(C6),[1]!Table_Query_from_BetcoViews[[AlternateID]:[ItemDescr2]],5,FALSE),(CONCATENATE(D6,E6,F6)))</f>
        <v>60 AMP Fuse for WS20/24</v>
      </c>
      <c r="J6" s="2">
        <f t="shared" si="0"/>
        <v>1</v>
      </c>
    </row>
    <row r="7" spans="2:10">
      <c r="B7" s="2" t="s">
        <v>11</v>
      </c>
      <c r="C7" s="2" t="s">
        <v>12</v>
      </c>
      <c r="E7" s="2" t="s">
        <v>82</v>
      </c>
      <c r="F7" s="2" t="s">
        <v>13</v>
      </c>
      <c r="G7" s="3">
        <v>100</v>
      </c>
      <c r="H7" s="4" t="str">
        <f>IF(ISNA(VLOOKUP(C7,'[1]Parts List Query'!$G$2:'[1]Parts List Query'!$J$17536,4,FALSE))=TRUE,(C7),(LEFT(VLOOKUP(C7,[1]!Table_Query_from_BetcoViews[[AlternateID]:[MainSKU]],4,FALSE),6)))</f>
        <v>MESB00022</v>
      </c>
      <c r="I7" s="4" t="str">
        <f>IFERROR(VLOOKUP(TRIM(C7),[1]!Table_Query_from_BetcoViews[[AlternateID]:[ItemDescr2]],5,FALSE),(CONCATENATE(D7,E7,F7)))</f>
        <v xml:space="preserve"> HOUR-COUNTER    24V</v>
      </c>
      <c r="J7" s="2">
        <f t="shared" si="0"/>
        <v>1</v>
      </c>
    </row>
    <row r="8" spans="2:10">
      <c r="B8" s="2" t="s">
        <v>14</v>
      </c>
      <c r="C8" s="2" t="s">
        <v>15</v>
      </c>
      <c r="D8" s="2" t="s">
        <v>16</v>
      </c>
      <c r="E8" s="2" t="s">
        <v>82</v>
      </c>
      <c r="F8" s="2" t="s">
        <v>17</v>
      </c>
      <c r="G8" s="3">
        <v>100</v>
      </c>
      <c r="H8" s="4" t="str">
        <f>IF(ISNA(VLOOKUP(C8,'[1]Parts List Query'!$G$2:'[1]Parts List Query'!$J$17536,4,FALSE))=TRUE,(C8),(LEFT(VLOOKUP(C8,[1]!Table_Query_from_BetcoViews[[AlternateID]:[MainSKU]],4,FALSE),6)))</f>
        <v>E86496</v>
      </c>
      <c r="I8" s="4" t="str">
        <f>IFERROR(VLOOKUP(TRIM(C8),[1]!Table_Query_from_BetcoViews[[AlternateID]:[ItemDescr2]],5,FALSE),(CONCATENATE(D8,E8,F8)))</f>
        <v>Circuit Board</v>
      </c>
      <c r="J8" s="2">
        <f t="shared" si="0"/>
        <v>1</v>
      </c>
    </row>
    <row r="9" spans="2:10">
      <c r="B9" s="2" t="s">
        <v>18</v>
      </c>
      <c r="C9" s="2" t="s">
        <v>19</v>
      </c>
      <c r="D9" s="2" t="s">
        <v>20</v>
      </c>
      <c r="E9" s="2" t="s">
        <v>82</v>
      </c>
      <c r="F9" s="2" t="s">
        <v>21</v>
      </c>
      <c r="G9" s="3">
        <v>100</v>
      </c>
      <c r="H9" s="4" t="str">
        <f>IF(ISNA(VLOOKUP(C9,'[1]Parts List Query'!$G$2:'[1]Parts List Query'!$J$17536,4,FALSE))=TRUE,(C9),(LEFT(VLOOKUP(C9,[1]!Table_Query_from_BetcoViews[[AlternateID]:[MainSKU]],4,FALSE),6)))</f>
        <v>E86420</v>
      </c>
      <c r="I9" s="4" t="str">
        <f>IFERROR(VLOOKUP(TRIM(C9),[1]!Table_Query_from_BetcoViews[[AlternateID]:[ItemDescr2]],5,FALSE),(CONCATENATE(D9,E9,F9)))</f>
        <v>Relay</v>
      </c>
      <c r="J9" s="2">
        <f t="shared" si="0"/>
        <v>1</v>
      </c>
    </row>
    <row r="10" spans="2:10">
      <c r="B10" s="2" t="s">
        <v>22</v>
      </c>
      <c r="C10" s="2" t="s">
        <v>23</v>
      </c>
      <c r="E10" s="2" t="s">
        <v>82</v>
      </c>
      <c r="F10" s="2" t="s">
        <v>24</v>
      </c>
      <c r="G10" s="3">
        <v>100</v>
      </c>
      <c r="H10" s="4" t="str">
        <f>IF(ISNA(VLOOKUP(C10,'[1]Parts List Query'!$G$2:'[1]Parts List Query'!$J$17536,4,FALSE))=TRUE,(C10),(LEFT(VLOOKUP(C10,[1]!Table_Query_from_BetcoViews[[AlternateID]:[MainSKU]],4,FALSE),6)))</f>
        <v>E89471</v>
      </c>
      <c r="I10" s="4" t="str">
        <f>IFERROR(VLOOKUP(TRIM(C10),[1]!Table_Query_from_BetcoViews[[AlternateID]:[ItemDescr2]],5,FALSE),(CONCATENATE(D10,E10,F10)))</f>
        <v>Vac Motor Relay</v>
      </c>
      <c r="J10" s="2">
        <f t="shared" si="0"/>
        <v>1</v>
      </c>
    </row>
    <row r="11" spans="2:10">
      <c r="B11" s="2" t="s">
        <v>25</v>
      </c>
      <c r="C11" s="2" t="s">
        <v>26</v>
      </c>
      <c r="E11" s="2" t="s">
        <v>82</v>
      </c>
      <c r="F11" s="2" t="s">
        <v>27</v>
      </c>
      <c r="G11" s="3">
        <v>100</v>
      </c>
      <c r="H11" s="4" t="str">
        <f>IF(ISNA(VLOOKUP(C11,'[1]Parts List Query'!$G$2:'[1]Parts List Query'!$J$17536,4,FALSE))=TRUE,(C11),(LEFT(VLOOKUP(C11,[1]!Table_Query_from_BetcoViews[[AlternateID]:[MainSKU]],4,FALSE),6)))</f>
        <v>E86608</v>
      </c>
      <c r="I11" s="4" t="str">
        <f>IFERROR(VLOOKUP(TRIM(C11),[1]!Table_Query_from_BetcoViews[[AlternateID]:[ItemDescr2]],5,FALSE),(CONCATENATE(D11,E11,F11)))</f>
        <v>Brush Motor</v>
      </c>
      <c r="J11" s="2">
        <f t="shared" si="0"/>
        <v>1</v>
      </c>
    </row>
    <row r="12" spans="2:10">
      <c r="B12" s="2" t="s">
        <v>28</v>
      </c>
      <c r="C12" s="2" t="s">
        <v>29</v>
      </c>
      <c r="D12" s="2" t="s">
        <v>30</v>
      </c>
      <c r="E12" s="2" t="s">
        <v>82</v>
      </c>
      <c r="F12" s="2" t="s">
        <v>31</v>
      </c>
      <c r="G12" s="3">
        <v>100</v>
      </c>
      <c r="H12" s="4" t="str">
        <f>IF(ISNA(VLOOKUP(C12,'[1]Parts List Query'!$G$2:'[1]Parts List Query'!$J$17536,4,FALSE))=TRUE,(C12),(LEFT(VLOOKUP(C12,[1]!Table_Query_from_BetcoViews[[AlternateID]:[MainSKU]],4,FALSE),6)))</f>
        <v>E89124</v>
      </c>
      <c r="I12" s="4" t="str">
        <f>IFERROR(VLOOKUP(TRIM(C12),[1]!Table_Query_from_BetcoViews[[AlternateID]:[ItemDescr2]],5,FALSE),(CONCATENATE(D12,E12,F12)))</f>
        <v>2 stage vac motor WS20/24 after 04B</v>
      </c>
      <c r="J12" s="2">
        <f t="shared" si="0"/>
        <v>1</v>
      </c>
    </row>
    <row r="13" spans="2:10">
      <c r="B13" s="2" t="s">
        <v>32</v>
      </c>
      <c r="C13" s="2" t="s">
        <v>33</v>
      </c>
      <c r="D13" s="2" t="s">
        <v>34</v>
      </c>
      <c r="E13" s="2" t="s">
        <v>82</v>
      </c>
      <c r="F13" s="2" t="s">
        <v>35</v>
      </c>
      <c r="G13" s="3">
        <v>100</v>
      </c>
      <c r="H13" s="4" t="str">
        <f>IF(ISNA(VLOOKUP(C13,'[1]Parts List Query'!$G$2:'[1]Parts List Query'!$J$17536,4,FALSE))=TRUE,(C13),(LEFT(VLOOKUP(C13,[1]!Table_Query_from_BetcoViews[[AlternateID]:[MainSKU]],4,FALSE),6)))</f>
        <v>E89223</v>
      </c>
      <c r="I13" s="4" t="str">
        <f>IFERROR(VLOOKUP(TRIM(C13),[1]!Table_Query_from_BetcoViews[[AlternateID]:[ItemDescr2]],5,FALSE),(CONCATENATE(D13,E13,F13)))</f>
        <v>Resistor</v>
      </c>
      <c r="J13" s="2">
        <f t="shared" si="0"/>
        <v>1</v>
      </c>
    </row>
    <row r="14" spans="2:10">
      <c r="B14" s="2" t="s">
        <v>36</v>
      </c>
      <c r="C14" s="2" t="s">
        <v>37</v>
      </c>
      <c r="D14" s="2" t="s">
        <v>38</v>
      </c>
      <c r="E14" s="2" t="s">
        <v>82</v>
      </c>
      <c r="G14" s="3">
        <v>100</v>
      </c>
      <c r="H14" s="4" t="str">
        <f>IF(ISNA(VLOOKUP(C14,'[1]Parts List Query'!$G$2:'[1]Parts List Query'!$J$17536,4,FALSE))=TRUE,(C14),(LEFT(VLOOKUP(C14,[1]!Table_Query_from_BetcoViews[[AlternateID]:[MainSKU]],4,FALSE),6)))</f>
        <v>MEC 00310</v>
      </c>
      <c r="I14" s="4" t="str">
        <f>IFERROR(VLOOKUP(TRIM(C14),[1]!Table_Query_from_BetcoViews[[AlternateID]:[ItemDescr2]],5,FALSE),(CONCATENATE(D14,E14,F14)))</f>
        <v xml:space="preserve">MICROSWITCH </v>
      </c>
      <c r="J14" s="2">
        <f t="shared" si="0"/>
        <v>1</v>
      </c>
    </row>
    <row r="15" spans="2:10">
      <c r="B15" s="2" t="s">
        <v>39</v>
      </c>
      <c r="C15" s="2" t="s">
        <v>40</v>
      </c>
      <c r="D15" s="2" t="s">
        <v>41</v>
      </c>
      <c r="E15" s="2" t="s">
        <v>82</v>
      </c>
      <c r="F15" s="2" t="s">
        <v>42</v>
      </c>
      <c r="G15" s="3">
        <v>100</v>
      </c>
      <c r="H15" s="4" t="str">
        <f>IF(ISNA(VLOOKUP(C15,'[1]Parts List Query'!$G$2:'[1]Parts List Query'!$J$17536,4,FALSE))=TRUE,(C15),(LEFT(VLOOKUP(C15,[1]!Table_Query_from_BetcoViews[[AlternateID]:[MainSKU]],4,FALSE),6)))</f>
        <v>E86988</v>
      </c>
      <c r="I15" s="4" t="str">
        <f>IFERROR(VLOOKUP(TRIM(C15),[1]!Table_Query_from_BetcoViews[[AlternateID]:[ItemDescr2]],5,FALSE),(CONCATENATE(D15,E15,F15)))</f>
        <v>Operator D22 Mushroom complete</v>
      </c>
      <c r="J15" s="2">
        <f t="shared" si="0"/>
        <v>1</v>
      </c>
    </row>
    <row r="16" spans="2:10">
      <c r="B16" s="2" t="s">
        <v>43</v>
      </c>
      <c r="C16" s="2" t="s">
        <v>44</v>
      </c>
      <c r="D16" s="2" t="s">
        <v>45</v>
      </c>
      <c r="E16" s="2" t="s">
        <v>82</v>
      </c>
      <c r="F16" s="2" t="s">
        <v>46</v>
      </c>
      <c r="G16" s="3">
        <v>100</v>
      </c>
      <c r="H16" s="4" t="str">
        <f>IF(ISNA(VLOOKUP(C16,'[1]Parts List Query'!$G$2:'[1]Parts List Query'!$J$17536,4,FALSE))=TRUE,(C16),(LEFT(VLOOKUP(C16,[1]!Table_Query_from_BetcoViews[[AlternateID]:[MainSKU]],4,FALSE),6)))</f>
        <v>E86423</v>
      </c>
      <c r="I16" s="4" t="str">
        <f>IFERROR(VLOOKUP(TRIM(C16),[1]!Table_Query_from_BetcoViews[[AlternateID]:[ItemDescr2]],5,FALSE),(CONCATENATE(D16,E16,F16)))</f>
        <v>Bipolar Switch</v>
      </c>
      <c r="J16" s="2">
        <f t="shared" si="0"/>
        <v>1</v>
      </c>
    </row>
    <row r="17" spans="2:10">
      <c r="B17" s="2" t="s">
        <v>47</v>
      </c>
      <c r="C17" s="2" t="s">
        <v>44</v>
      </c>
      <c r="D17" s="2" t="s">
        <v>45</v>
      </c>
      <c r="E17" s="2" t="s">
        <v>82</v>
      </c>
      <c r="F17" s="2" t="s">
        <v>46</v>
      </c>
      <c r="G17" s="3">
        <v>100</v>
      </c>
      <c r="H17" s="4" t="str">
        <f>IF(ISNA(VLOOKUP(C17,'[1]Parts List Query'!$G$2:'[1]Parts List Query'!$J$17536,4,FALSE))=TRUE,(C17),(LEFT(VLOOKUP(C17,[1]!Table_Query_from_BetcoViews[[AlternateID]:[MainSKU]],4,FALSE),6)))</f>
        <v>E86423</v>
      </c>
      <c r="I17" s="4" t="str">
        <f>IFERROR(VLOOKUP(TRIM(C17),[1]!Table_Query_from_BetcoViews[[AlternateID]:[ItemDescr2]],5,FALSE),(CONCATENATE(D17,E17,F17)))</f>
        <v>Bipolar Switch</v>
      </c>
      <c r="J17" s="2">
        <f t="shared" si="0"/>
        <v>1</v>
      </c>
    </row>
    <row r="18" spans="2:10">
      <c r="B18" s="2" t="s">
        <v>48</v>
      </c>
      <c r="C18" s="2" t="s">
        <v>49</v>
      </c>
      <c r="D18" s="2" t="s">
        <v>50</v>
      </c>
      <c r="E18" s="2" t="s">
        <v>82</v>
      </c>
      <c r="F18" s="2" t="s">
        <v>51</v>
      </c>
      <c r="G18" s="3">
        <v>100</v>
      </c>
      <c r="H18" s="4" t="str">
        <f>IF(ISNA(VLOOKUP(C18,'[1]Parts List Query'!$G$2:'[1]Parts List Query'!$J$17536,4,FALSE))=TRUE,(C18),(LEFT(VLOOKUP(C18,[1]!Table_Query_from_BetcoViews[[AlternateID]:[MainSKU]],4,FALSE),6)))</f>
        <v>MEC 00294</v>
      </c>
      <c r="I18" s="4" t="str">
        <f>IFERROR(VLOOKUP(TRIM(C18),[1]!Table_Query_from_BetcoViews[[AlternateID]:[ItemDescr2]],5,FALSE),(CONCATENATE(D18,E18,F18)))</f>
        <v>DIODE 1N4007</v>
      </c>
      <c r="J18" s="2">
        <f t="shared" si="0"/>
        <v>1</v>
      </c>
    </row>
    <row r="19" spans="2:10">
      <c r="B19" s="2" t="s">
        <v>52</v>
      </c>
      <c r="C19" s="2" t="s">
        <v>49</v>
      </c>
      <c r="D19" s="2" t="s">
        <v>50</v>
      </c>
      <c r="E19" s="2" t="s">
        <v>82</v>
      </c>
      <c r="F19" s="2" t="s">
        <v>51</v>
      </c>
      <c r="G19" s="3">
        <v>100</v>
      </c>
      <c r="H19" s="4" t="str">
        <f>IF(ISNA(VLOOKUP(C19,'[1]Parts List Query'!$G$2:'[1]Parts List Query'!$J$17536,4,FALSE))=TRUE,(C19),(LEFT(VLOOKUP(C19,[1]!Table_Query_from_BetcoViews[[AlternateID]:[MainSKU]],4,FALSE),6)))</f>
        <v>MEC 00294</v>
      </c>
      <c r="I19" s="4" t="str">
        <f>IFERROR(VLOOKUP(TRIM(C19),[1]!Table_Query_from_BetcoViews[[AlternateID]:[ItemDescr2]],5,FALSE),(CONCATENATE(D19,E19,F19)))</f>
        <v>DIODE 1N4007</v>
      </c>
      <c r="J19" s="2">
        <f t="shared" si="0"/>
        <v>1</v>
      </c>
    </row>
    <row r="20" spans="2:10">
      <c r="B20" s="2" t="s">
        <v>53</v>
      </c>
      <c r="C20" s="2" t="s">
        <v>54</v>
      </c>
      <c r="E20" s="2" t="s">
        <v>82</v>
      </c>
      <c r="F20" s="2" t="s">
        <v>55</v>
      </c>
      <c r="G20" s="3">
        <v>100</v>
      </c>
      <c r="H20" s="4" t="str">
        <f>IF(ISNA(VLOOKUP(C20,'[1]Parts List Query'!$G$2:'[1]Parts List Query'!$J$17536,4,FALSE))=TRUE,(C20),(LEFT(VLOOKUP(C20,[1]!Table_Query_from_BetcoViews[[AlternateID]:[MainSKU]],4,FALSE),6)))</f>
        <v>MEVR01116</v>
      </c>
      <c r="I20" s="4" t="str">
        <f>IFERROR(VLOOKUP(TRIM(C20),[1]!Table_Query_from_BetcoViews[[AlternateID]:[ItemDescr2]],5,FALSE),(CONCATENATE(D20,E20,F20)))</f>
        <v xml:space="preserve"> SUPPORT            FUSIBILE 120 A</v>
      </c>
      <c r="J20" s="2">
        <f t="shared" si="0"/>
        <v>1</v>
      </c>
    </row>
    <row r="21" spans="2:10">
      <c r="B21" s="2" t="s">
        <v>56</v>
      </c>
      <c r="C21" s="2" t="s">
        <v>57</v>
      </c>
      <c r="D21" s="2" t="s">
        <v>58</v>
      </c>
      <c r="E21" s="2" t="s">
        <v>82</v>
      </c>
      <c r="F21" s="2" t="s">
        <v>59</v>
      </c>
      <c r="G21" s="3">
        <v>100</v>
      </c>
      <c r="H21" s="4" t="str">
        <f>IF(ISNA(VLOOKUP(C21,'[1]Parts List Query'!$G$2:'[1]Parts List Query'!$J$17536,4,FALSE))=TRUE,(C21),(LEFT(VLOOKUP(C21,[1]!Table_Query_from_BetcoViews[[AlternateID]:[MainSKU]],4,FALSE),6)))</f>
        <v>MEVR01227</v>
      </c>
      <c r="I21" s="4" t="str">
        <f>IFERROR(VLOOKUP(TRIM(C21),[1]!Table_Query_from_BetcoViews[[AlternateID]:[ItemDescr2]],5,FALSE),(CONCATENATE(D21,E21,F21)))</f>
        <v>CLAMP FORBOX E27</v>
      </c>
      <c r="J21" s="2">
        <f t="shared" si="0"/>
        <v>1</v>
      </c>
    </row>
    <row r="22" spans="2:10">
      <c r="B22" s="2" t="s">
        <v>60</v>
      </c>
      <c r="C22" s="2" t="s">
        <v>61</v>
      </c>
      <c r="E22" s="2" t="s">
        <v>82</v>
      </c>
      <c r="F22" s="2" t="s">
        <v>62</v>
      </c>
      <c r="G22" s="3">
        <v>100</v>
      </c>
      <c r="H22" s="4" t="str">
        <f>IF(ISNA(VLOOKUP(C22,'[1]Parts List Query'!$G$2:'[1]Parts List Query'!$J$17536,4,FALSE))=TRUE,(C22),(LEFT(VLOOKUP(C22,[1]!Table_Query_from_BetcoViews[[AlternateID]:[MainSKU]],4,FALSE),6)))</f>
        <v>E89281</v>
      </c>
      <c r="I22" s="4" t="str">
        <f>IFERROR(VLOOKUP(TRIM(C22),[1]!Table_Query_from_BetcoViews[[AlternateID]:[ItemDescr2]],5,FALSE),(CONCATENATE(D22,E22,F22)))</f>
        <v>Female connector kit</v>
      </c>
      <c r="J22" s="2">
        <f t="shared" si="0"/>
        <v>1</v>
      </c>
    </row>
    <row r="23" spans="2:10">
      <c r="B23" s="2" t="s">
        <v>63</v>
      </c>
      <c r="C23" s="2" t="s">
        <v>64</v>
      </c>
      <c r="E23" s="2" t="s">
        <v>82</v>
      </c>
      <c r="F23" s="2" t="s">
        <v>62</v>
      </c>
      <c r="G23" s="3">
        <v>100</v>
      </c>
      <c r="H23" s="4" t="str">
        <f>IF(ISNA(VLOOKUP(C23,'[1]Parts List Query'!$G$2:'[1]Parts List Query'!$J$17536,4,FALSE))=TRUE,(C23),(LEFT(VLOOKUP(C23,[1]!Table_Query_from_BetcoViews[[AlternateID]:[MainSKU]],4,FALSE),6)))</f>
        <v>E86307</v>
      </c>
      <c r="I23" s="4" t="str">
        <f>IFERROR(VLOOKUP(TRIM(C23),[1]!Table_Query_from_BetcoViews[[AlternateID]:[ItemDescr2]],5,FALSE),(CONCATENATE(D23,E23,F23)))</f>
        <v>Connector</v>
      </c>
      <c r="J23" s="2">
        <f t="shared" si="0"/>
        <v>1</v>
      </c>
    </row>
    <row r="24" spans="2:10">
      <c r="B24" s="2" t="s">
        <v>65</v>
      </c>
      <c r="C24" s="2" t="s">
        <v>66</v>
      </c>
      <c r="E24" s="2" t="s">
        <v>82</v>
      </c>
      <c r="F24" s="2" t="s">
        <v>67</v>
      </c>
      <c r="G24" s="3">
        <v>100</v>
      </c>
      <c r="H24" s="4" t="str">
        <f>IF(ISNA(VLOOKUP(C24,'[1]Parts List Query'!$G$2:'[1]Parts List Query'!$J$17536,4,FALSE))=TRUE,(C24),(LEFT(VLOOKUP(C24,[1]!Table_Query_from_BetcoViews[[AlternateID]:[MainSKU]],4,FALSE),6)))</f>
        <v>MEVR01079</v>
      </c>
      <c r="I24" s="4" t="str">
        <f>IFERROR(VLOOKUP(TRIM(C24),[1]!Table_Query_from_BetcoViews[[AlternateID]:[ItemDescr2]],5,FALSE),(CONCATENATE(D24,E24,F24)))</f>
        <v xml:space="preserve"> CONNECTOR         CARICABATT.ROSSO</v>
      </c>
      <c r="J24" s="2">
        <f t="shared" si="0"/>
        <v>1</v>
      </c>
    </row>
    <row r="25" spans="2:10">
      <c r="B25" s="2" t="s">
        <v>68</v>
      </c>
      <c r="C25" s="2" t="s">
        <v>61</v>
      </c>
      <c r="E25" s="2" t="s">
        <v>82</v>
      </c>
      <c r="F25" s="2" t="s">
        <v>62</v>
      </c>
      <c r="G25" s="3">
        <v>100</v>
      </c>
      <c r="H25" s="4" t="str">
        <f>IF(ISNA(VLOOKUP(C25,'[1]Parts List Query'!$G$2:'[1]Parts List Query'!$J$17536,4,FALSE))=TRUE,(C25),(LEFT(VLOOKUP(C25,[1]!Table_Query_from_BetcoViews[[AlternateID]:[MainSKU]],4,FALSE),6)))</f>
        <v>E89281</v>
      </c>
      <c r="I25" s="4" t="str">
        <f>IFERROR(VLOOKUP(TRIM(C25),[1]!Table_Query_from_BetcoViews[[AlternateID]:[ItemDescr2]],5,FALSE),(CONCATENATE(D25,E25,F25)))</f>
        <v>Female connector kit</v>
      </c>
      <c r="J25" s="2">
        <f t="shared" si="0"/>
        <v>1</v>
      </c>
    </row>
    <row r="26" spans="2:10">
      <c r="B26" s="2" t="s">
        <v>69</v>
      </c>
      <c r="C26" s="2" t="s">
        <v>70</v>
      </c>
      <c r="E26" s="2" t="s">
        <v>82</v>
      </c>
      <c r="F26" s="2" t="s">
        <v>71</v>
      </c>
      <c r="G26" s="3">
        <v>100</v>
      </c>
      <c r="H26" s="4" t="str">
        <f>IF(ISNA(VLOOKUP(C26,'[1]Parts List Query'!$G$2:'[1]Parts List Query'!$J$17536,4,FALSE))=TRUE,(C26),(LEFT(VLOOKUP(C26,[1]!Table_Query_from_BetcoViews[[AlternateID]:[MainSKU]],4,FALSE),6)))</f>
        <v>MEVR01291</v>
      </c>
      <c r="I26" s="4" t="str">
        <f>IFERROR(VLOOKUP(TRIM(C26),[1]!Table_Query_from_BetcoViews[[AlternateID]:[ItemDescr2]],5,FALSE),(CONCATENATE(D26,E26,F26)))</f>
        <v xml:space="preserve"> CONNECTOR         STAGNO CPL 6M</v>
      </c>
      <c r="J26" s="2">
        <f t="shared" si="0"/>
        <v>1</v>
      </c>
    </row>
    <row r="27" spans="2:10">
      <c r="B27" s="2" t="s">
        <v>72</v>
      </c>
      <c r="C27" s="2" t="s">
        <v>73</v>
      </c>
      <c r="E27" s="2" t="s">
        <v>82</v>
      </c>
      <c r="F27" s="2" t="s">
        <v>74</v>
      </c>
      <c r="G27" s="3">
        <v>100</v>
      </c>
      <c r="H27" s="4" t="str">
        <f>IF(ISNA(VLOOKUP(C27,'[1]Parts List Query'!$G$2:'[1]Parts List Query'!$J$17536,4,FALSE))=TRUE,(C27),(LEFT(VLOOKUP(C27,[1]!Table_Query_from_BetcoViews[[AlternateID]:[MainSKU]],4,FALSE),6)))</f>
        <v>E89282</v>
      </c>
      <c r="I27" s="4" t="str">
        <f>IFERROR(VLOOKUP(TRIM(C27),[1]!Table_Query_from_BetcoViews[[AlternateID]:[ItemDescr2]],5,FALSE),(CONCATENATE(D27,E27,F27)))</f>
        <v>Male connector kit</v>
      </c>
      <c r="J27" s="2">
        <f t="shared" si="0"/>
        <v>1</v>
      </c>
    </row>
    <row r="28" spans="2:10">
      <c r="B28" s="2" t="s">
        <v>75</v>
      </c>
      <c r="C28" s="2" t="s">
        <v>76</v>
      </c>
      <c r="E28" s="2" t="s">
        <v>82</v>
      </c>
      <c r="F28" s="2" t="s">
        <v>77</v>
      </c>
      <c r="G28" s="3">
        <v>100</v>
      </c>
      <c r="H28" s="4" t="str">
        <f>IF(ISNA(VLOOKUP(C28,'[1]Parts List Query'!$G$2:'[1]Parts List Query'!$J$17536,4,FALSE))=TRUE,(C28),(LEFT(VLOOKUP(C28,[1]!Table_Query_from_BetcoViews[[AlternateID]:[MainSKU]],4,FALSE),6)))</f>
        <v>E86308</v>
      </c>
      <c r="I28" s="4" t="str">
        <f>IFERROR(VLOOKUP(TRIM(C28),[1]!Table_Query_from_BetcoViews[[AlternateID]:[ItemDescr2]],5,FALSE),(CONCATENATE(D28,E28,F28)))</f>
        <v>Connector</v>
      </c>
      <c r="J28" s="2">
        <f t="shared" si="0"/>
        <v>1</v>
      </c>
    </row>
    <row r="29" spans="2:10">
      <c r="B29" s="2" t="s">
        <v>78</v>
      </c>
      <c r="C29" s="2" t="s">
        <v>73</v>
      </c>
      <c r="E29" s="2" t="s">
        <v>82</v>
      </c>
      <c r="F29" s="2" t="s">
        <v>74</v>
      </c>
      <c r="G29" s="3">
        <v>100</v>
      </c>
      <c r="H29" s="4" t="str">
        <f>IF(ISNA(VLOOKUP(C29,'[1]Parts List Query'!$G$2:'[1]Parts List Query'!$J$17536,4,FALSE))=TRUE,(C29),(LEFT(VLOOKUP(C29,[1]!Table_Query_from_BetcoViews[[AlternateID]:[MainSKU]],4,FALSE),6)))</f>
        <v>E89282</v>
      </c>
      <c r="I29" s="4" t="str">
        <f>IFERROR(VLOOKUP(TRIM(C29),[1]!Table_Query_from_BetcoViews[[AlternateID]:[ItemDescr2]],5,FALSE),(CONCATENATE(D29,E29,F29)))</f>
        <v>Male connector kit</v>
      </c>
      <c r="J29" s="2">
        <f t="shared" si="0"/>
        <v>1</v>
      </c>
    </row>
    <row r="30" spans="2:10">
      <c r="B30" s="2" t="s">
        <v>79</v>
      </c>
      <c r="C30" s="2" t="s">
        <v>80</v>
      </c>
      <c r="E30" s="2" t="s">
        <v>82</v>
      </c>
      <c r="F30" s="2" t="s">
        <v>81</v>
      </c>
      <c r="G30" s="3">
        <v>100</v>
      </c>
      <c r="H30" s="4" t="str">
        <f>IF(ISNA(VLOOKUP(C30,'[1]Parts List Query'!$G$2:'[1]Parts List Query'!$J$17536,4,FALSE))=TRUE,(C30),(LEFT(VLOOKUP(C30,[1]!Table_Query_from_BetcoViews[[AlternateID]:[MainSKU]],4,FALSE),6)))</f>
        <v>MEEV00016</v>
      </c>
      <c r="I30" s="4" t="str">
        <f>IFERROR(VLOOKUP(TRIM(C30),[1]!Table_Query_from_BetcoViews[[AlternateID]:[ItemDescr2]],5,FALSE),(CONCATENATE(D30,E30,F30)))</f>
        <v xml:space="preserve"> SOLENOID VALVE 24V 14W DC 7250 169</v>
      </c>
      <c r="J30" s="2">
        <f t="shared" si="0"/>
        <v>1</v>
      </c>
    </row>
    <row r="32" spans="2:10">
      <c r="B32" s="2"/>
      <c r="C32" s="2"/>
      <c r="D32" s="2"/>
      <c r="E32" s="2"/>
    </row>
  </sheetData>
  <pageMargins left="0.75" right="0.75" top="1" bottom="1" header="0.5" footer="0.5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61"/>
  <sheetViews>
    <sheetView tabSelected="1" workbookViewId="0">
      <selection activeCell="D1" sqref="D1"/>
    </sheetView>
  </sheetViews>
  <sheetFormatPr defaultRowHeight="12.75"/>
  <cols>
    <col min="1" max="1" width="2" customWidth="1"/>
    <col min="3" max="3" width="10.140625" style="5" customWidth="1"/>
    <col min="4" max="4" width="14.85546875" style="5" customWidth="1"/>
    <col min="5" max="5" width="3.42578125" customWidth="1"/>
    <col min="6" max="6" width="1.7109375" style="5" customWidth="1"/>
    <col min="7" max="7" width="6.5703125" customWidth="1"/>
    <col min="8" max="8" width="11.42578125" customWidth="1"/>
    <col min="9" max="9" width="18.7109375" customWidth="1"/>
    <col min="10" max="10" width="4.28515625" customWidth="1"/>
    <col min="11" max="11" width="3.85546875" customWidth="1"/>
  </cols>
  <sheetData>
    <row r="1" spans="4:4" ht="15.75">
      <c r="D1" s="12" t="s">
        <v>121</v>
      </c>
    </row>
    <row r="33" spans="2:10" ht="10.7" customHeight="1">
      <c r="B33" s="6"/>
    </row>
    <row r="34" spans="2:10" ht="10.7" customHeight="1">
      <c r="B34" s="6"/>
    </row>
    <row r="35" spans="2:10" ht="10.7" customHeight="1">
      <c r="B35" s="6"/>
    </row>
    <row r="36" spans="2:10" ht="10.7" customHeight="1">
      <c r="B36" s="6"/>
    </row>
    <row r="37" spans="2:10" ht="10.7" customHeight="1">
      <c r="B37" s="6"/>
    </row>
    <row r="38" spans="2:10" ht="10.7" customHeight="1">
      <c r="B38" s="6"/>
    </row>
    <row r="39" spans="2:10" ht="10.7" customHeight="1"/>
    <row r="40" spans="2:10" ht="10.7" customHeight="1"/>
    <row r="41" spans="2:10" ht="10.7" customHeight="1"/>
    <row r="42" spans="2:10" ht="10.7" customHeight="1"/>
    <row r="43" spans="2:10" ht="10.7" customHeight="1"/>
    <row r="44" spans="2:10" ht="10.7" customHeight="1"/>
    <row r="45" spans="2:10" ht="10.7" customHeight="1">
      <c r="B45" s="7" t="s">
        <v>112</v>
      </c>
      <c r="C45" s="7" t="s">
        <v>113</v>
      </c>
      <c r="D45" s="8" t="s">
        <v>114</v>
      </c>
      <c r="E45" s="7" t="s">
        <v>115</v>
      </c>
      <c r="F45"/>
      <c r="G45" s="7" t="s">
        <v>112</v>
      </c>
      <c r="H45" s="7" t="s">
        <v>113</v>
      </c>
      <c r="I45" s="8" t="s">
        <v>114</v>
      </c>
      <c r="J45" s="7" t="s">
        <v>115</v>
      </c>
    </row>
    <row r="46" spans="2:10" ht="10.7" customHeight="1">
      <c r="B46" s="9" t="s">
        <v>0</v>
      </c>
      <c r="C46" s="9" t="s">
        <v>83</v>
      </c>
      <c r="D46" s="10" t="s">
        <v>84</v>
      </c>
      <c r="E46" s="9">
        <v>1</v>
      </c>
      <c r="F46"/>
      <c r="G46" s="9" t="s">
        <v>47</v>
      </c>
      <c r="H46" s="9" t="s">
        <v>101</v>
      </c>
      <c r="I46" s="10" t="s">
        <v>102</v>
      </c>
      <c r="J46" s="9">
        <v>1</v>
      </c>
    </row>
    <row r="47" spans="2:10" ht="10.7" customHeight="1">
      <c r="B47" s="9" t="s">
        <v>4</v>
      </c>
      <c r="C47" s="9" t="s">
        <v>85</v>
      </c>
      <c r="D47" s="10" t="s">
        <v>86</v>
      </c>
      <c r="E47" s="9">
        <v>1</v>
      </c>
      <c r="F47"/>
      <c r="G47" s="9" t="s">
        <v>48</v>
      </c>
      <c r="H47" s="11" t="s">
        <v>49</v>
      </c>
      <c r="I47" s="10" t="s">
        <v>103</v>
      </c>
      <c r="J47" s="9">
        <v>1</v>
      </c>
    </row>
    <row r="48" spans="2:10" ht="10.7" customHeight="1">
      <c r="B48" s="9" t="s">
        <v>7</v>
      </c>
      <c r="C48" s="9" t="s">
        <v>83</v>
      </c>
      <c r="D48" s="10" t="s">
        <v>84</v>
      </c>
      <c r="E48" s="9">
        <v>1</v>
      </c>
      <c r="F48"/>
      <c r="G48" s="9" t="s">
        <v>52</v>
      </c>
      <c r="H48" s="11" t="s">
        <v>49</v>
      </c>
      <c r="I48" s="10" t="s">
        <v>103</v>
      </c>
      <c r="J48" s="9">
        <v>1</v>
      </c>
    </row>
    <row r="49" spans="2:10" ht="10.7" customHeight="1">
      <c r="B49" s="9" t="s">
        <v>8</v>
      </c>
      <c r="C49" s="9" t="s">
        <v>87</v>
      </c>
      <c r="D49" s="10" t="s">
        <v>120</v>
      </c>
      <c r="E49" s="9">
        <v>1</v>
      </c>
      <c r="F49"/>
      <c r="G49" s="9" t="s">
        <v>53</v>
      </c>
      <c r="H49" s="11" t="s">
        <v>54</v>
      </c>
      <c r="I49" s="10" t="s">
        <v>119</v>
      </c>
      <c r="J49" s="9">
        <v>1</v>
      </c>
    </row>
    <row r="50" spans="2:10" ht="10.7" customHeight="1">
      <c r="B50" s="9" t="s">
        <v>14</v>
      </c>
      <c r="C50" s="9" t="s">
        <v>88</v>
      </c>
      <c r="D50" s="10" t="s">
        <v>89</v>
      </c>
      <c r="E50" s="9">
        <v>1</v>
      </c>
      <c r="F50"/>
      <c r="G50" s="9" t="s">
        <v>56</v>
      </c>
      <c r="H50" s="11" t="s">
        <v>57</v>
      </c>
      <c r="I50" s="10" t="s">
        <v>104</v>
      </c>
      <c r="J50" s="9">
        <v>1</v>
      </c>
    </row>
    <row r="51" spans="2:10" ht="10.7" customHeight="1">
      <c r="B51" s="9" t="s">
        <v>18</v>
      </c>
      <c r="C51" s="9" t="s">
        <v>90</v>
      </c>
      <c r="D51" s="10" t="s">
        <v>91</v>
      </c>
      <c r="E51" s="9">
        <v>1</v>
      </c>
      <c r="F51"/>
      <c r="G51" s="9" t="s">
        <v>60</v>
      </c>
      <c r="H51" s="9" t="s">
        <v>105</v>
      </c>
      <c r="I51" s="10" t="s">
        <v>106</v>
      </c>
      <c r="J51" s="9">
        <v>1</v>
      </c>
    </row>
    <row r="52" spans="2:10" ht="10.7" customHeight="1">
      <c r="B52" s="9" t="s">
        <v>22</v>
      </c>
      <c r="C52" s="9" t="s">
        <v>92</v>
      </c>
      <c r="D52" s="10" t="s">
        <v>93</v>
      </c>
      <c r="E52" s="9">
        <v>1</v>
      </c>
      <c r="F52"/>
      <c r="G52" s="9" t="s">
        <v>63</v>
      </c>
      <c r="H52" s="9" t="s">
        <v>107</v>
      </c>
      <c r="I52" s="10" t="s">
        <v>108</v>
      </c>
      <c r="J52" s="9">
        <v>1</v>
      </c>
    </row>
    <row r="53" spans="2:10" ht="10.7" customHeight="1">
      <c r="B53" s="9" t="s">
        <v>25</v>
      </c>
      <c r="C53" s="9" t="s">
        <v>94</v>
      </c>
      <c r="D53" s="10" t="s">
        <v>95</v>
      </c>
      <c r="E53" s="9">
        <v>1</v>
      </c>
      <c r="F53"/>
      <c r="G53" s="9" t="s">
        <v>65</v>
      </c>
      <c r="H53" s="11" t="s">
        <v>66</v>
      </c>
      <c r="I53" s="10" t="s">
        <v>116</v>
      </c>
      <c r="J53" s="9">
        <v>1</v>
      </c>
    </row>
    <row r="54" spans="2:10" ht="10.7" customHeight="1">
      <c r="B54" s="9" t="s">
        <v>28</v>
      </c>
      <c r="C54" s="9" t="s">
        <v>96</v>
      </c>
      <c r="D54" s="10" t="s">
        <v>117</v>
      </c>
      <c r="E54" s="9">
        <v>1</v>
      </c>
      <c r="F54"/>
      <c r="G54" s="9" t="s">
        <v>68</v>
      </c>
      <c r="H54" s="9" t="s">
        <v>105</v>
      </c>
      <c r="I54" s="10" t="s">
        <v>106</v>
      </c>
      <c r="J54" s="9">
        <v>1</v>
      </c>
    </row>
    <row r="55" spans="2:10" ht="10.7" customHeight="1">
      <c r="B55" s="9" t="s">
        <v>32</v>
      </c>
      <c r="C55" s="9" t="s">
        <v>97</v>
      </c>
      <c r="D55" s="10" t="s">
        <v>98</v>
      </c>
      <c r="E55" s="9">
        <v>1</v>
      </c>
      <c r="F55"/>
      <c r="G55" s="9" t="s">
        <v>69</v>
      </c>
      <c r="H55" s="11" t="s">
        <v>70</v>
      </c>
      <c r="I55" s="10" t="s">
        <v>116</v>
      </c>
      <c r="J55" s="9">
        <v>1</v>
      </c>
    </row>
    <row r="56" spans="2:10" ht="10.7" customHeight="1">
      <c r="B56" s="9" t="s">
        <v>36</v>
      </c>
      <c r="C56" s="11" t="s">
        <v>37</v>
      </c>
      <c r="D56" s="10" t="s">
        <v>99</v>
      </c>
      <c r="E56" s="9">
        <v>1</v>
      </c>
      <c r="F56"/>
      <c r="G56" s="9" t="s">
        <v>72</v>
      </c>
      <c r="H56" s="9" t="s">
        <v>109</v>
      </c>
      <c r="I56" s="10" t="s">
        <v>110</v>
      </c>
      <c r="J56" s="9">
        <v>1</v>
      </c>
    </row>
    <row r="57" spans="2:10" ht="10.7" customHeight="1">
      <c r="B57" s="9" t="s">
        <v>39</v>
      </c>
      <c r="C57" s="9" t="s">
        <v>100</v>
      </c>
      <c r="D57" s="10" t="s">
        <v>118</v>
      </c>
      <c r="E57" s="9">
        <v>1</v>
      </c>
      <c r="F57"/>
      <c r="G57" s="9" t="s">
        <v>75</v>
      </c>
      <c r="H57" s="9" t="s">
        <v>111</v>
      </c>
      <c r="I57" s="10" t="s">
        <v>108</v>
      </c>
      <c r="J57" s="9">
        <v>1</v>
      </c>
    </row>
    <row r="58" spans="2:10" ht="10.7" customHeight="1">
      <c r="B58" s="9" t="s">
        <v>43</v>
      </c>
      <c r="C58" s="9" t="s">
        <v>101</v>
      </c>
      <c r="D58" s="10" t="s">
        <v>102</v>
      </c>
      <c r="E58" s="9">
        <v>1</v>
      </c>
      <c r="F58"/>
      <c r="G58" s="9" t="s">
        <v>78</v>
      </c>
      <c r="H58" s="9" t="s">
        <v>109</v>
      </c>
      <c r="I58" s="10" t="s">
        <v>110</v>
      </c>
      <c r="J58" s="9">
        <v>1</v>
      </c>
    </row>
    <row r="59" spans="2:10" ht="10.7" customHeight="1">
      <c r="F59"/>
    </row>
    <row r="60" spans="2:10" ht="10.7" customHeight="1">
      <c r="B60" s="6"/>
    </row>
    <row r="61" spans="2:10" ht="10.7" customHeight="1">
      <c r="B61" s="6"/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E9F148-4E34-44DF-B69F-E6923185216B}"/>
</file>

<file path=customXml/itemProps2.xml><?xml version="1.0" encoding="utf-8"?>
<ds:datastoreItem xmlns:ds="http://schemas.openxmlformats.org/officeDocument/2006/customXml" ds:itemID="{F8DCEB12-D0AE-4406-B3A9-985D600690AB}"/>
</file>

<file path=customXml/itemProps3.xml><?xml version="1.0" encoding="utf-8"?>
<ds:datastoreItem xmlns:ds="http://schemas.openxmlformats.org/officeDocument/2006/customXml" ds:itemID="{1444AC29-1AE1-416F-BA33-766C9807C66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LPTB00291IPC013 Betco WM20 v2 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2010-08-20T17:06:57Z</cp:lastPrinted>
  <dcterms:created xsi:type="dcterms:W3CDTF">2010-08-18T14:46:14Z</dcterms:created>
  <dcterms:modified xsi:type="dcterms:W3CDTF">2010-08-20T17:07:17Z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